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K27" i="1"/>
  <c r="G27"/>
  <c r="E27"/>
  <c r="G26"/>
  <c r="G25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G7"/>
  <c r="E7"/>
  <c r="J28" l="1"/>
  <c r="H28"/>
  <c r="F28" l="1"/>
  <c r="I8"/>
  <c r="I25"/>
  <c r="K9"/>
  <c r="K10"/>
  <c r="K11"/>
  <c r="K12"/>
  <c r="K13"/>
  <c r="K14"/>
  <c r="K15"/>
  <c r="K16"/>
  <c r="K17"/>
  <c r="K18"/>
  <c r="K19"/>
  <c r="K20"/>
  <c r="K21"/>
  <c r="K22"/>
  <c r="K23"/>
  <c r="K24"/>
  <c r="K25"/>
  <c r="K7"/>
  <c r="I27"/>
  <c r="C28"/>
  <c r="K6"/>
  <c r="K5"/>
  <c r="K26" l="1"/>
  <c r="K28"/>
  <c r="G6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  <c r="D28"/>
  <c r="G28" s="1"/>
  <c r="I26"/>
  <c r="I28" s="1"/>
  <c r="E26"/>
  <c r="E28"/>
</calcChain>
</file>

<file path=xl/sharedStrings.xml><?xml version="1.0" encoding="utf-8"?>
<sst xmlns="http://schemas.openxmlformats.org/spreadsheetml/2006/main" count="59" uniqueCount="53">
  <si>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</si>
  <si>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</si>
  <si>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</si>
  <si>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</si>
  <si>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</si>
  <si>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</si>
  <si>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</si>
  <si>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</si>
  <si>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</si>
  <si>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</si>
  <si>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</si>
  <si>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</si>
  <si>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</si>
  <si>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</si>
  <si>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</si>
  <si>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</si>
  <si>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</si>
  <si>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</si>
  <si>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</si>
  <si>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</si>
  <si>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</si>
  <si>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</si>
  <si>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</si>
  <si>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</si>
  <si>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</si>
  <si>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</si>
  <si>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</si>
  <si>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</si>
  <si>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</si>
  <si>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</si>
  <si>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</si>
  <si>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</si>
  <si>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</si>
  <si>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</si>
  <si>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</si>
  <si>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</si>
  <si>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</si>
  <si>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</si>
  <si>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</si>
  <si>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</si>
  <si>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</si>
  <si>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</si>
  <si>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</si>
  <si>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</si>
  <si>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</si>
  <si>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</si>
  <si>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</si>
  <si>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</si>
  <si>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Исполнение  бюджета Лежневского городского поселения по расходам в разрезе муниципальных программ программ за 4 квартал 2025 год</t>
  </si>
  <si>
    <t>Утверждено на 4 квартал за 2024 год в актуальной редакции</t>
  </si>
  <si>
    <t xml:space="preserve">Исполнено на 4 квартал за 2024год </t>
  </si>
  <si>
    <t>Утверждено на 4 квартал за 2025 год в актуальной редакции</t>
  </si>
  <si>
    <t xml:space="preserve">Исполнено на 4 квартал за 2025 год </t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</si>
</sst>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41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9" fillId="5" borderId="6" xfId="0" applyNumberFormat="1" applyFont="1" applyFill="1" applyBorder="1" applyAlignment="1">
      <alignment horizontal="center" vertical="top"/>
    </xf>
    <xf numFmtId="0" fontId="6" fillId="0" borderId="0" xfId="0" applyFont="1" applyProtection="1">
      <protection locked="0"/>
    </xf>
    <xf numFmtId="0" fontId="0" fillId="5" borderId="0" xfId="0" applyFill="1" applyProtection="1">
      <protection locked="0"/>
    </xf>
    <xf numFmtId="4" fontId="5" fillId="5" borderId="8" xfId="0" applyNumberFormat="1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4" fontId="6" fillId="5" borderId="6" xfId="0" applyNumberFormat="1" applyFont="1" applyFill="1" applyBorder="1" applyAlignment="1" applyProtection="1">
      <alignment horizontal="center" vertical="top"/>
      <protection locked="0"/>
    </xf>
    <xf numFmtId="2" fontId="6" fillId="5" borderId="6" xfId="0" applyNumberFormat="1" applyFont="1" applyFill="1" applyBorder="1" applyAlignment="1" applyProtection="1">
      <alignment horizontal="center" vertical="top"/>
      <protection locked="0"/>
    </xf>
    <xf numFmtId="4" fontId="0" fillId="5" borderId="0" xfId="0" applyNumberFormat="1" applyFill="1" applyProtection="1">
      <protection locked="0"/>
    </xf>
    <xf numFmtId="0" fontId="6" fillId="5" borderId="0" xfId="0" applyFont="1" applyFill="1" applyProtection="1">
      <protection locked="0"/>
    </xf>
    <xf numFmtId="4" fontId="11" fillId="5" borderId="2" xfId="23" applyNumberFormat="1" applyFont="1" applyFill="1" applyBorder="1" applyAlignment="1" applyProtection="1">
      <alignment horizontal="center" vertical="center" shrinkToFit="1"/>
    </xf>
    <xf numFmtId="2" fontId="12" fillId="0" borderId="6" xfId="0" applyNumberFormat="1" applyFont="1" applyBorder="1" applyAlignment="1" applyProtection="1">
      <alignment horizontal="center" vertical="center"/>
      <protection locked="0"/>
    </xf>
    <xf numFmtId="2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2" fillId="5" borderId="8" xfId="0" applyNumberFormat="1" applyFont="1" applyFill="1" applyBorder="1" applyAlignment="1" applyProtection="1">
      <alignment horizontal="center" vertical="center"/>
      <protection locked="0"/>
    </xf>
    <xf numFmtId="4" fontId="11" fillId="5" borderId="6" xfId="11" applyNumberFormat="1" applyFont="1" applyFill="1" applyBorder="1" applyAlignment="1" applyProtection="1">
      <alignment horizontal="center" vertical="center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  <xf numFmtId="4" fontId="13" fillId="5" borderId="2" xfId="23" applyNumberFormat="1" applyFont="1" applyFill="1" applyBorder="1" applyAlignment="1" applyProtection="1">
      <alignment horizontal="right" vertical="top" shrinkToFit="1"/>
    </xf>
    <xf numFmtId="4" fontId="6" fillId="5" borderId="8" xfId="0" applyNumberFormat="1" applyFont="1" applyFill="1" applyBorder="1" applyAlignment="1" applyProtection="1">
      <alignment horizontal="center" vertical="top"/>
      <protection locked="0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showGridLines="0" tabSelected="1" workbookViewId="0">
      <pane ySplit="4" topLeftCell="A5" activePane="bottomLeft" state="frozen"/>
      <selection pane="bottomLeft" activeCell="H33" sqref="H33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5" customWidth="1"/>
    <col min="9" max="9" width="13.5703125" style="20" hidden="1" customWidth="1"/>
    <col min="10" max="10" width="18.42578125" style="20" customWidth="1"/>
    <col min="11" max="11" width="17.7109375" style="1" customWidth="1"/>
    <col min="12" max="16384" width="9.140625" style="1"/>
  </cols>
  <sheetData>
    <row r="1" spans="1:11" ht="15.75" customHeight="1">
      <c r="A1" s="37" t="s">
        <v>48</v>
      </c>
      <c r="B1" s="37"/>
      <c r="C1" s="37"/>
      <c r="D1" s="37"/>
      <c r="E1" s="37"/>
      <c r="F1" s="37"/>
      <c r="G1" s="37"/>
      <c r="H1" s="20"/>
    </row>
    <row r="2" spans="1:11" ht="15.75" customHeight="1">
      <c r="A2" s="37"/>
      <c r="B2" s="37"/>
      <c r="C2" s="37"/>
      <c r="D2" s="37"/>
      <c r="E2" s="37"/>
      <c r="F2" s="37"/>
      <c r="G2" s="37"/>
      <c r="H2" s="20"/>
    </row>
    <row r="3" spans="1:11" ht="12" customHeight="1">
      <c r="A3" s="38"/>
      <c r="B3" s="38"/>
      <c r="C3" s="38"/>
      <c r="D3" s="38"/>
      <c r="E3" s="38"/>
      <c r="F3" s="38"/>
      <c r="G3" s="38"/>
      <c r="H3" s="20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49</v>
      </c>
      <c r="E4" s="7" t="s">
        <v>41</v>
      </c>
      <c r="F4" s="6" t="s">
        <v>50</v>
      </c>
      <c r="G4" s="4" t="s">
        <v>43</v>
      </c>
      <c r="H4" s="21" t="s">
        <v>51</v>
      </c>
      <c r="I4" s="22" t="s">
        <v>41</v>
      </c>
      <c r="J4" s="21" t="s">
        <v>52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7">
        <f>D5/C5*100</f>
        <v>47.363173128832599</v>
      </c>
      <c r="F5" s="14">
        <v>2764275873.6300001</v>
      </c>
      <c r="G5" s="17">
        <f>D5/F5*100</f>
        <v>96.507770952931978</v>
      </c>
      <c r="H5" s="23">
        <v>2667741028.6300001</v>
      </c>
      <c r="I5" s="24">
        <f>H5/G5*100</f>
        <v>2764275873.6300001</v>
      </c>
      <c r="J5" s="18">
        <v>2764275873.6300001</v>
      </c>
      <c r="K5" s="17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7">
        <f t="shared" ref="E6" si="0">D6/C6*100</f>
        <v>54.366147161311076</v>
      </c>
      <c r="F6" s="14">
        <v>3289378830.8000002</v>
      </c>
      <c r="G6" s="17">
        <f t="shared" ref="G6" si="1">D6/F6*100</f>
        <v>101.52069965677484</v>
      </c>
      <c r="H6" s="23">
        <v>3339400403.3899999</v>
      </c>
      <c r="I6" s="24">
        <f t="shared" ref="I6" si="2">H6/G6*100</f>
        <v>3289378830.8000002</v>
      </c>
      <c r="J6" s="18">
        <v>3289378830.8000002</v>
      </c>
      <c r="K6" s="17">
        <f t="shared" ref="K6" si="3">H6/J6*100</f>
        <v>101.52069965677484</v>
      </c>
    </row>
    <row r="7" spans="1:11" ht="45" customHeight="1">
      <c r="A7" s="8" t="s">
        <v>46</v>
      </c>
      <c r="B7" s="9" t="s">
        <v>1</v>
      </c>
      <c r="C7" s="13">
        <v>2400000</v>
      </c>
      <c r="D7" s="39">
        <v>23539.17</v>
      </c>
      <c r="E7" s="24">
        <f>D7/C7*100-100</f>
        <v>-99.019201249999995</v>
      </c>
      <c r="F7" s="39">
        <v>23539.17</v>
      </c>
      <c r="G7" s="17">
        <f t="shared" ref="G7:G27" si="4">F7/D7*100</f>
        <v>100</v>
      </c>
      <c r="H7" s="27">
        <v>1096198.5900000001</v>
      </c>
      <c r="I7" s="27">
        <v>1096198.5900000001</v>
      </c>
      <c r="J7" s="27">
        <v>1096198.5900000001</v>
      </c>
      <c r="K7" s="28">
        <f>J7/H7*100</f>
        <v>100</v>
      </c>
    </row>
    <row r="8" spans="1:11" ht="60.75" customHeight="1">
      <c r="A8" s="8" t="s">
        <v>47</v>
      </c>
      <c r="B8" s="9" t="s">
        <v>3</v>
      </c>
      <c r="C8" s="13">
        <v>2400000</v>
      </c>
      <c r="D8" s="39">
        <v>3546000</v>
      </c>
      <c r="E8" s="24">
        <f>D8/C8*100-100</f>
        <v>47.75</v>
      </c>
      <c r="F8" s="39">
        <v>3545264</v>
      </c>
      <c r="G8" s="17">
        <f t="shared" si="4"/>
        <v>99.979244218838119</v>
      </c>
      <c r="H8" s="27">
        <v>0</v>
      </c>
      <c r="I8" s="29">
        <f>H8/G8*100-100</f>
        <v>-100</v>
      </c>
      <c r="J8" s="27">
        <v>0</v>
      </c>
      <c r="K8" s="28">
        <v>0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39">
        <v>24193179.010000002</v>
      </c>
      <c r="E9" s="24">
        <f t="shared" ref="E9:E24" si="5">D9/C9*100</f>
        <v>1.5605909962876932</v>
      </c>
      <c r="F9" s="18">
        <v>729566232.83000004</v>
      </c>
      <c r="G9" s="17">
        <f t="shared" si="4"/>
        <v>3015.5864697584443</v>
      </c>
      <c r="H9" s="27">
        <v>27828192.210000001</v>
      </c>
      <c r="I9" s="29">
        <f t="shared" ref="I9:I24" si="6">H9/G9*100</f>
        <v>922811.94683265383</v>
      </c>
      <c r="J9" s="27">
        <v>1610184.36</v>
      </c>
      <c r="K9" s="28">
        <f t="shared" ref="K9:K28" si="7">J9/H9*100</f>
        <v>5.7861622769063086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23">
        <v>192032348.97</v>
      </c>
      <c r="E10" s="24">
        <f t="shared" si="5"/>
        <v>43.260338918617933</v>
      </c>
      <c r="F10" s="18">
        <v>237310400.00999999</v>
      </c>
      <c r="G10" s="17">
        <f t="shared" si="4"/>
        <v>123.57834567085023</v>
      </c>
      <c r="H10" s="27">
        <v>2236941.75</v>
      </c>
      <c r="I10" s="29">
        <f t="shared" si="6"/>
        <v>1810140.5532309629</v>
      </c>
      <c r="J10" s="27">
        <v>0</v>
      </c>
      <c r="K10" s="28">
        <f t="shared" si="7"/>
        <v>0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23">
        <v>269119773.99000001</v>
      </c>
      <c r="E11" s="24">
        <f t="shared" si="5"/>
        <v>45.96331372002301</v>
      </c>
      <c r="F11" s="18">
        <v>216083431.97999999</v>
      </c>
      <c r="G11" s="17">
        <f t="shared" si="4"/>
        <v>80.292662548099955</v>
      </c>
      <c r="H11" s="27">
        <v>2236941.75</v>
      </c>
      <c r="I11" s="29">
        <f t="shared" si="6"/>
        <v>2785985.2681556577</v>
      </c>
      <c r="J11" s="27">
        <v>0</v>
      </c>
      <c r="K11" s="28">
        <f t="shared" si="7"/>
        <v>0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23">
        <v>102270951.94</v>
      </c>
      <c r="E12" s="24">
        <f t="shared" si="5"/>
        <v>38.71603610112404</v>
      </c>
      <c r="F12" s="18">
        <v>98018240.840000004</v>
      </c>
      <c r="G12" s="17">
        <f t="shared" si="4"/>
        <v>95.841721408347738</v>
      </c>
      <c r="H12" s="27">
        <v>1631578.95</v>
      </c>
      <c r="I12" s="29">
        <f t="shared" si="6"/>
        <v>1702368.1607808548</v>
      </c>
      <c r="J12" s="27">
        <v>631578.94999999995</v>
      </c>
      <c r="K12" s="28">
        <f t="shared" si="7"/>
        <v>38.709677518210192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23">
        <v>5038977.71</v>
      </c>
      <c r="E13" s="24">
        <f t="shared" si="5"/>
        <v>27.277540112309019</v>
      </c>
      <c r="F13" s="18">
        <v>4356244.9000000004</v>
      </c>
      <c r="G13" s="17">
        <f t="shared" si="4"/>
        <v>86.450965864661484</v>
      </c>
      <c r="H13" s="30">
        <v>5038977.71</v>
      </c>
      <c r="I13" s="29">
        <f t="shared" si="6"/>
        <v>5828711.8710605176</v>
      </c>
      <c r="J13" s="27">
        <v>27828192.210000001</v>
      </c>
      <c r="K13" s="28">
        <f t="shared" si="7"/>
        <v>552.2586883997152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23">
        <v>21701454.449999999</v>
      </c>
      <c r="E14" s="24">
        <f t="shared" si="5"/>
        <v>13.76121008478176</v>
      </c>
      <c r="F14" s="18">
        <v>47382648.780000001</v>
      </c>
      <c r="G14" s="17">
        <f t="shared" si="4"/>
        <v>218.33858596514486</v>
      </c>
      <c r="H14" s="30">
        <v>21701454.449999999</v>
      </c>
      <c r="I14" s="29">
        <f t="shared" si="6"/>
        <v>9939358.3383673541</v>
      </c>
      <c r="J14" s="27">
        <v>2500000</v>
      </c>
      <c r="K14" s="28">
        <f t="shared" si="7"/>
        <v>11.519965197540021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23">
        <v>51323689.189999998</v>
      </c>
      <c r="E15" s="24">
        <f t="shared" si="5"/>
        <v>27.350279038467363</v>
      </c>
      <c r="F15" s="18">
        <v>31532208.18</v>
      </c>
      <c r="G15" s="17">
        <f t="shared" si="4"/>
        <v>61.437922093378653</v>
      </c>
      <c r="H15" s="30">
        <v>51323689.189999998</v>
      </c>
      <c r="I15" s="29">
        <f t="shared" si="6"/>
        <v>83537475.61968945</v>
      </c>
      <c r="J15" s="27">
        <v>631578.94999999995</v>
      </c>
      <c r="K15" s="28">
        <f t="shared" si="7"/>
        <v>1.2305797965183258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23">
        <v>901088015.02999997</v>
      </c>
      <c r="E16" s="24">
        <f t="shared" si="5"/>
        <v>29.131846700407166</v>
      </c>
      <c r="F16" s="18">
        <v>813164327.65999997</v>
      </c>
      <c r="G16" s="17">
        <f t="shared" si="4"/>
        <v>90.242497302877482</v>
      </c>
      <c r="H16" s="30">
        <v>901088015.02999997</v>
      </c>
      <c r="I16" s="29">
        <f t="shared" si="6"/>
        <v>998518482.93350339</v>
      </c>
      <c r="J16" s="27">
        <v>27828192.210000001</v>
      </c>
      <c r="K16" s="28">
        <f t="shared" si="7"/>
        <v>3.0882879081544008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23">
        <v>358566254.35000002</v>
      </c>
      <c r="E17" s="24">
        <f t="shared" si="5"/>
        <v>63.199801311962389</v>
      </c>
      <c r="F17" s="18">
        <v>356111632.74000001</v>
      </c>
      <c r="G17" s="17">
        <f t="shared" si="4"/>
        <v>99.315434294158635</v>
      </c>
      <c r="H17" s="30">
        <v>358566254.35000002</v>
      </c>
      <c r="I17" s="29">
        <f t="shared" si="6"/>
        <v>361037795.28162378</v>
      </c>
      <c r="J17" s="27">
        <v>2500000</v>
      </c>
      <c r="K17" s="28">
        <f t="shared" si="7"/>
        <v>0.69722121635008227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23">
        <v>94263998.510000005</v>
      </c>
      <c r="E18" s="24">
        <f t="shared" si="5"/>
        <v>47.09639369140713</v>
      </c>
      <c r="F18" s="18">
        <v>87995415.870000005</v>
      </c>
      <c r="G18" s="17">
        <f t="shared" si="4"/>
        <v>93.349971633831132</v>
      </c>
      <c r="H18" s="30">
        <v>94263998.510000005</v>
      </c>
      <c r="I18" s="29">
        <f t="shared" si="6"/>
        <v>100979139.96134265</v>
      </c>
      <c r="J18" s="27">
        <v>631578.94999999995</v>
      </c>
      <c r="K18" s="28">
        <f t="shared" si="7"/>
        <v>0.67001077822197286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23">
        <v>21824089.5</v>
      </c>
      <c r="E19" s="24">
        <f t="shared" si="5"/>
        <v>43.615955444885408</v>
      </c>
      <c r="F19" s="18">
        <v>24572265.27</v>
      </c>
      <c r="G19" s="17">
        <f t="shared" si="4"/>
        <v>112.59239598517958</v>
      </c>
      <c r="H19" s="30">
        <v>21824089.5</v>
      </c>
      <c r="I19" s="29">
        <f t="shared" si="6"/>
        <v>19383271.231631558</v>
      </c>
      <c r="J19" s="27">
        <v>27828192.210000001</v>
      </c>
      <c r="K19" s="28">
        <f t="shared" si="7"/>
        <v>127.5113548723304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23">
        <v>2770671897.4299998</v>
      </c>
      <c r="E20" s="24">
        <f t="shared" si="5"/>
        <v>48.856086847213518</v>
      </c>
      <c r="F20" s="18">
        <v>2979995275.0100002</v>
      </c>
      <c r="G20" s="17">
        <f t="shared" si="4"/>
        <v>107.55496808460659</v>
      </c>
      <c r="H20" s="30">
        <v>2770671897.4299998</v>
      </c>
      <c r="I20" s="29">
        <f t="shared" si="6"/>
        <v>2576051991.6202197</v>
      </c>
      <c r="J20" s="27">
        <v>2500000</v>
      </c>
      <c r="K20" s="28">
        <f t="shared" si="7"/>
        <v>9.0230820990350111E-2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23">
        <v>597866817.66999996</v>
      </c>
      <c r="E21" s="24">
        <f t="shared" si="5"/>
        <v>44.449453247513098</v>
      </c>
      <c r="F21" s="18">
        <v>614888680.33000004</v>
      </c>
      <c r="G21" s="17">
        <f t="shared" si="4"/>
        <v>102.84709941360141</v>
      </c>
      <c r="H21" s="30">
        <v>597866817.66999996</v>
      </c>
      <c r="I21" s="29">
        <f t="shared" si="6"/>
        <v>581316168.44697595</v>
      </c>
      <c r="J21" s="27">
        <v>631578.94999999995</v>
      </c>
      <c r="K21" s="28">
        <f t="shared" si="7"/>
        <v>0.10563873614217001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23">
        <v>76000</v>
      </c>
      <c r="E22" s="24">
        <f t="shared" si="5"/>
        <v>1.4249450505564878</v>
      </c>
      <c r="F22" s="18">
        <v>118000</v>
      </c>
      <c r="G22" s="17">
        <f t="shared" si="4"/>
        <v>155.26315789473685</v>
      </c>
      <c r="H22" s="30">
        <v>76000</v>
      </c>
      <c r="I22" s="29">
        <f t="shared" si="6"/>
        <v>48949.152542372874</v>
      </c>
      <c r="J22" s="27">
        <v>27828192.210000001</v>
      </c>
      <c r="K22" s="28">
        <f t="shared" si="7"/>
        <v>36616.042381578947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23">
        <v>498767.57</v>
      </c>
      <c r="E23" s="24">
        <f t="shared" si="5"/>
        <v>7.5591797871230808</v>
      </c>
      <c r="F23" s="18">
        <v>17203355.84</v>
      </c>
      <c r="G23" s="17">
        <f t="shared" si="4"/>
        <v>3449.1728963051869</v>
      </c>
      <c r="H23" s="30">
        <v>498767.57</v>
      </c>
      <c r="I23" s="29">
        <f t="shared" si="6"/>
        <v>14460.49777714212</v>
      </c>
      <c r="J23" s="27">
        <v>2500000</v>
      </c>
      <c r="K23" s="28">
        <f t="shared" si="7"/>
        <v>501.23547527358284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40">
        <v>55434636.729999997</v>
      </c>
      <c r="E24" s="24">
        <f t="shared" si="5"/>
        <v>66.426146437228681</v>
      </c>
      <c r="F24" s="18">
        <v>44470715.770000003</v>
      </c>
      <c r="G24" s="17">
        <f t="shared" si="4"/>
        <v>80.221894456707858</v>
      </c>
      <c r="H24" s="31">
        <v>55434636.729999997</v>
      </c>
      <c r="I24" s="29">
        <f t="shared" si="6"/>
        <v>69101630.054268509</v>
      </c>
      <c r="J24" s="27">
        <v>631578.94999999995</v>
      </c>
      <c r="K24" s="28">
        <f t="shared" si="7"/>
        <v>1.139321888364073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39">
        <v>26684211.039999999</v>
      </c>
      <c r="E25" s="24">
        <f t="shared" ref="E25" si="8">D25/C25*100-100</f>
        <v>1011.8421266666667</v>
      </c>
      <c r="F25" s="39">
        <v>24513350.09</v>
      </c>
      <c r="G25" s="17">
        <f t="shared" si="4"/>
        <v>91.86462381538712</v>
      </c>
      <c r="H25" s="27">
        <v>26636192.210000001</v>
      </c>
      <c r="I25" s="29">
        <f t="shared" ref="I25:I27" si="9">H25/G25*100-100</f>
        <v>28994948.478648968</v>
      </c>
      <c r="J25" s="27">
        <v>20753015.600000001</v>
      </c>
      <c r="K25" s="28">
        <f t="shared" si="7"/>
        <v>77.91284668763096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39">
        <v>5089781.99</v>
      </c>
      <c r="E26" s="23">
        <f t="shared" ref="E26" ca="1" si="10">E27+E28</f>
        <v>339441.27852287289</v>
      </c>
      <c r="F26" s="39">
        <v>4853754.88</v>
      </c>
      <c r="G26" s="17">
        <f t="shared" si="4"/>
        <v>95.362726528096346</v>
      </c>
      <c r="H26" s="27">
        <v>3738201.89</v>
      </c>
      <c r="I26" s="29">
        <f t="shared" si="9"/>
        <v>3919882.1839181883</v>
      </c>
      <c r="J26" s="27">
        <v>2866614.03</v>
      </c>
      <c r="K26" s="28">
        <f t="shared" si="7"/>
        <v>76.684302088349739</v>
      </c>
    </row>
    <row r="27" spans="1:11" ht="33" customHeight="1">
      <c r="A27" s="8" t="s">
        <v>45</v>
      </c>
      <c r="B27" s="9" t="s">
        <v>10</v>
      </c>
      <c r="C27" s="13">
        <v>2400000</v>
      </c>
      <c r="D27" s="23">
        <v>300000</v>
      </c>
      <c r="E27" s="24">
        <f t="shared" ref="E27" si="11">D27/C27*100-100</f>
        <v>-87.5</v>
      </c>
      <c r="F27" s="39">
        <v>293233.33</v>
      </c>
      <c r="G27" s="17">
        <f t="shared" si="4"/>
        <v>97.744443333333336</v>
      </c>
      <c r="H27" s="27">
        <v>1631578.95</v>
      </c>
      <c r="I27" s="29">
        <f t="shared" si="9"/>
        <v>1669129.3642063132</v>
      </c>
      <c r="J27" s="27">
        <v>1631578.95</v>
      </c>
      <c r="K27" s="28">
        <f>J27/H27*100</f>
        <v>100</v>
      </c>
    </row>
    <row r="28" spans="1:11" ht="15" customHeight="1">
      <c r="A28" s="35" t="s">
        <v>38</v>
      </c>
      <c r="B28" s="36"/>
      <c r="C28" s="12" t="e">
        <f>#REF!</f>
        <v>#REF!</v>
      </c>
      <c r="D28" s="32">
        <f>D7+D8+D25+D26++D27</f>
        <v>35643532.200000003</v>
      </c>
      <c r="E28" s="32" t="e">
        <f t="shared" ref="E28:F28" ca="1" si="12">E7+E8+E25+E26++E27</f>
        <v>#DIV/0!</v>
      </c>
      <c r="F28" s="32">
        <f t="shared" si="12"/>
        <v>33229141.469999995</v>
      </c>
      <c r="G28" s="28">
        <f t="shared" ref="G28" si="13">F28/D28*100</f>
        <v>93.226286563148179</v>
      </c>
      <c r="H28" s="32">
        <f t="shared" ref="H28" si="14">H7+H8+H25+H26+H27</f>
        <v>33102171.640000001</v>
      </c>
      <c r="I28" s="32">
        <f t="shared" ref="I28" si="15">I7+I8+I25+I26+I27</f>
        <v>35680058.616773471</v>
      </c>
      <c r="J28" s="32">
        <f t="shared" ref="J28" si="16">J7+J8+J25+J26+J27</f>
        <v>26347407.170000002</v>
      </c>
      <c r="K28" s="28">
        <f t="shared" si="7"/>
        <v>79.594195379502906</v>
      </c>
    </row>
    <row r="29" spans="1:11" ht="15" customHeight="1">
      <c r="A29" s="33"/>
      <c r="B29" s="34"/>
      <c r="C29" s="34"/>
      <c r="J29" s="26"/>
      <c r="K29" s="19"/>
    </row>
  </sheetData>
  <mergeCells count="3">
    <mergeCell ref="A29:C29"/>
    <mergeCell ref="A28:B28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2026-06-08T06:53:42Z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